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graham.mills/Documents/"/>
    </mc:Choice>
  </mc:AlternateContent>
  <xr:revisionPtr revIDLastSave="0" documentId="13_ncr:1_{F259E651-B9D2-6945-A249-0FA2F8A1C109}" xr6:coauthVersionLast="47" xr6:coauthVersionMax="47" xr10:uidLastSave="{00000000-0000-0000-0000-000000000000}"/>
  <bookViews>
    <workbookView xWindow="0" yWindow="760" windowWidth="25000" windowHeight="19940" xr2:uid="{AEE33B4D-EDE1-154D-B46D-67E966FE1D9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O9" i="1"/>
  <c r="O10" i="1"/>
  <c r="P10" i="1"/>
  <c r="S8" i="1"/>
  <c r="R7" i="1"/>
  <c r="S7" i="1"/>
  <c r="R8" i="1"/>
  <c r="W3" i="1" l="1"/>
  <c r="W4" i="1"/>
  <c r="W5" i="1"/>
  <c r="W6" i="1"/>
  <c r="W7" i="1"/>
  <c r="W8" i="1"/>
  <c r="W9" i="1"/>
  <c r="W10" i="1"/>
  <c r="R9" i="1"/>
  <c r="S10" i="1"/>
  <c r="R10" i="1"/>
  <c r="S9" i="1"/>
  <c r="P8" i="1"/>
  <c r="O8" i="1"/>
  <c r="P7" i="1"/>
  <c r="O7" i="1"/>
  <c r="P6" i="1"/>
  <c r="O6" i="1"/>
  <c r="R6" i="1"/>
  <c r="S6" i="1"/>
  <c r="P5" i="1"/>
  <c r="O5" i="1"/>
  <c r="S5" i="1"/>
  <c r="R5" i="1"/>
  <c r="S4" i="1"/>
  <c r="O4" i="1"/>
  <c r="P4" i="1"/>
  <c r="R4" i="1"/>
  <c r="R3" i="1"/>
  <c r="S3" i="1"/>
  <c r="P3" i="1"/>
  <c r="O3" i="1"/>
  <c r="H3" i="1"/>
  <c r="N10" i="1"/>
  <c r="M10" i="1"/>
  <c r="G3" i="1"/>
  <c r="I3" i="1" s="1"/>
  <c r="M3" i="1" s="1"/>
  <c r="J3" i="1"/>
  <c r="N3" i="1" s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4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5" i="2"/>
  <c r="D11" i="2"/>
  <c r="D10" i="2"/>
  <c r="D9" i="2"/>
  <c r="D6" i="2"/>
  <c r="D7" i="2"/>
  <c r="D8" i="2"/>
  <c r="D5" i="2"/>
  <c r="H5" i="1"/>
  <c r="J5" i="1" s="1"/>
  <c r="N5" i="1" s="1"/>
  <c r="H6" i="1"/>
  <c r="J6" i="1" s="1"/>
  <c r="N6" i="1" s="1"/>
  <c r="H7" i="1"/>
  <c r="J7" i="1" s="1"/>
  <c r="N7" i="1" s="1"/>
  <c r="H8" i="1"/>
  <c r="J8" i="1" s="1"/>
  <c r="N8" i="1" s="1"/>
  <c r="H9" i="1"/>
  <c r="J9" i="1" s="1"/>
  <c r="N9" i="1" s="1"/>
  <c r="H10" i="1"/>
  <c r="J10" i="1" s="1"/>
  <c r="H4" i="1"/>
  <c r="J4" i="1" s="1"/>
  <c r="N4" i="1" s="1"/>
  <c r="G5" i="1"/>
  <c r="I5" i="1" s="1"/>
  <c r="M5" i="1" s="1"/>
  <c r="G6" i="1"/>
  <c r="I6" i="1" s="1"/>
  <c r="M6" i="1" s="1"/>
  <c r="G7" i="1"/>
  <c r="I7" i="1" s="1"/>
  <c r="M7" i="1" s="1"/>
  <c r="G8" i="1"/>
  <c r="I8" i="1" s="1"/>
  <c r="M8" i="1" s="1"/>
  <c r="G9" i="1"/>
  <c r="I9" i="1" s="1"/>
  <c r="M9" i="1" s="1"/>
  <c r="G10" i="1"/>
  <c r="I10" i="1" s="1"/>
  <c r="G4" i="1"/>
  <c r="I4" i="1" s="1"/>
  <c r="M4" i="1" s="1"/>
  <c r="Q5" i="1" l="1"/>
  <c r="T5" i="1"/>
  <c r="T4" i="1"/>
  <c r="Q4" i="1"/>
  <c r="T3" i="1"/>
  <c r="Q3" i="1"/>
  <c r="T6" i="1"/>
  <c r="T9" i="1"/>
  <c r="T10" i="1"/>
  <c r="Q10" i="1"/>
  <c r="T8" i="1"/>
  <c r="T7" i="1"/>
  <c r="Q9" i="1"/>
  <c r="Q8" i="1"/>
  <c r="Q7" i="1"/>
  <c r="Q6" i="1"/>
</calcChain>
</file>

<file path=xl/sharedStrings.xml><?xml version="1.0" encoding="utf-8"?>
<sst xmlns="http://schemas.openxmlformats.org/spreadsheetml/2006/main" count="43" uniqueCount="33">
  <si>
    <t>U7/U8</t>
  </si>
  <si>
    <t>5 v 5</t>
  </si>
  <si>
    <t>U9/U10</t>
  </si>
  <si>
    <t>7 v 7</t>
  </si>
  <si>
    <t>U11/U12</t>
  </si>
  <si>
    <t>9 v 9</t>
  </si>
  <si>
    <t>U13/U14</t>
  </si>
  <si>
    <t>11 v 11</t>
  </si>
  <si>
    <t>U15/U16</t>
  </si>
  <si>
    <t>U17/U18</t>
  </si>
  <si>
    <t>Over 18 (senior ages)</t>
  </si>
  <si>
    <t xml:space="preserve">Age </t>
  </si>
  <si>
    <t xml:space="preserve">Format </t>
  </si>
  <si>
    <t>Pitch Length (yds)</t>
  </si>
  <si>
    <t>Pitch Length (m)</t>
  </si>
  <si>
    <t>Pitch Width (yds)</t>
  </si>
  <si>
    <t>Pitch Width (m)</t>
  </si>
  <si>
    <r>
      <t>Total Area (yds</t>
    </r>
    <r>
      <rPr>
        <vertAlign val="superscript"/>
        <sz val="12"/>
        <color theme="1"/>
        <rFont val="Bahnschrift Regular"/>
      </rPr>
      <t>2</t>
    </r>
    <r>
      <rPr>
        <sz val="12"/>
        <color theme="1"/>
        <rFont val="Bahnschrift Regular"/>
      </rPr>
      <t>)</t>
    </r>
  </si>
  <si>
    <r>
      <t>Total Area (m</t>
    </r>
    <r>
      <rPr>
        <vertAlign val="superscript"/>
        <sz val="12"/>
        <color theme="1"/>
        <rFont val="Bahnschrift Regular"/>
      </rPr>
      <t>2</t>
    </r>
    <r>
      <rPr>
        <sz val="12"/>
        <color theme="1"/>
        <rFont val="Bahnschrift Regular"/>
      </rPr>
      <t>)</t>
    </r>
  </si>
  <si>
    <r>
      <t>RPA (yds</t>
    </r>
    <r>
      <rPr>
        <vertAlign val="superscript"/>
        <sz val="12"/>
        <color theme="1"/>
        <rFont val="Bahnschrift Regular"/>
      </rPr>
      <t>2</t>
    </r>
    <r>
      <rPr>
        <sz val="12"/>
        <color theme="1"/>
        <rFont val="Bahnschrift Regular"/>
      </rPr>
      <t>)</t>
    </r>
  </si>
  <si>
    <r>
      <t>RPA (m</t>
    </r>
    <r>
      <rPr>
        <vertAlign val="superscript"/>
        <sz val="12"/>
        <color theme="1"/>
        <rFont val="Bahnschrift Regular"/>
      </rPr>
      <t>2</t>
    </r>
    <r>
      <rPr>
        <sz val="12"/>
        <color theme="1"/>
        <rFont val="Bahnschrift Regular"/>
      </rPr>
      <t>)</t>
    </r>
  </si>
  <si>
    <t xml:space="preserve">Number of players </t>
  </si>
  <si>
    <t>U5/U6</t>
  </si>
  <si>
    <t xml:space="preserve">3 v 3 </t>
  </si>
  <si>
    <t>Large</t>
  </si>
  <si>
    <r>
      <t>Total Area (yds</t>
    </r>
    <r>
      <rPr>
        <vertAlign val="superscript"/>
        <sz val="12"/>
        <color rgb="FF0A0A0A"/>
        <rFont val="Bahnschrift Regular"/>
      </rPr>
      <t>2</t>
    </r>
    <r>
      <rPr>
        <sz val="12"/>
        <color rgb="FF0A0A0A"/>
        <rFont val="Bahnschrift Regular"/>
      </rPr>
      <t>)</t>
    </r>
  </si>
  <si>
    <r>
      <t>Total Area (m</t>
    </r>
    <r>
      <rPr>
        <vertAlign val="superscript"/>
        <sz val="12"/>
        <color rgb="FF0A0A0A"/>
        <rFont val="Bahnschrift Regular"/>
      </rPr>
      <t>2</t>
    </r>
    <r>
      <rPr>
        <sz val="12"/>
        <color rgb="FF0A0A0A"/>
        <rFont val="Bahnschrift Regular"/>
      </rPr>
      <t>)</t>
    </r>
  </si>
  <si>
    <t>Medium</t>
  </si>
  <si>
    <t>Small</t>
  </si>
  <si>
    <t>Length</t>
  </si>
  <si>
    <t>Width</t>
  </si>
  <si>
    <t>Width (m)</t>
  </si>
  <si>
    <t>Length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</si>
</sst>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Bahnschrift Regular"/>
    </font>
    <font>
      <sz val="13"/>
      <color rgb="FF0A0A0A"/>
      <name val="Bahnschrift Regular"/>
    </font>
    <font>
      <vertAlign val="superscript"/>
      <sz val="12"/>
      <color theme="1"/>
      <name val="Bahnschrift Regular"/>
    </font>
    <font>
      <sz val="12"/>
      <color rgb="FF0A0A0A"/>
      <name val="Bahnschrift Regular"/>
    </font>
    <font>
      <vertAlign val="superscript"/>
      <sz val="12"/>
      <color rgb="FF0A0A0A"/>
      <name val="Bahnschrift Regular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FF2600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8EFA00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rgb="FF00FA00"/>
        <bgColor indexed="64"/>
      </patternFill>
    </fill>
    <fill>
      <patternFill patternType="solid">
        <fgColor rgb="FF73FDD6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0096FF"/>
        <bgColor indexed="64"/>
      </patternFill>
    </fill>
    <fill>
      <patternFill patternType="solid">
        <fgColor rgb="FF7A81FF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" fontId="1" fillId="8" borderId="4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1" borderId="7" xfId="0" applyFont="1" applyFill="1" applyBorder="1" applyAlignment="1">
      <alignment horizontal="center"/>
    </xf>
    <xf numFmtId="0" fontId="1" fillId="21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/>
    </xf>
    <xf numFmtId="0" fontId="1" fillId="20" borderId="5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  <xf numFmtId="0" fontId="1" fillId="19" borderId="5" xfId="0" applyFont="1" applyFill="1" applyBorder="1" applyAlignment="1">
      <alignment horizontal="center"/>
    </xf>
    <xf numFmtId="0" fontId="1" fillId="19" borderId="6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 textRotation="90"/>
    </xf>
    <xf numFmtId="0" fontId="0" fillId="2" borderId="14" xfId="0" applyFill="1" applyBorder="1" applyAlignment="1">
      <alignment horizontal="center" vertical="center" textRotation="90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FD78"/>
      <color rgb="FFFF7E79"/>
      <color rgb="FFD5FC79"/>
      <color rgb="FFFFD579"/>
      <color rgb="FFFF2F92"/>
      <color rgb="FFFF40FF"/>
      <color rgb="FFD883FF"/>
      <color rgb="FF7A81FF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ED74-E284-964C-A627-5B8B9203B835}">
  <sheetPr codeName="Sheet1"/>
  <dimension ref="A1:W64"/>
  <sheetViews>
    <sheetView tabSelected="1" topLeftCell="F1" zoomScale="91" zoomScaleNormal="60" workbookViewId="0">
      <selection activeCell="U17" sqref="U17"/>
    </sheetView>
  </sheetViews>
  <sheetFormatPr baseColWidth="10" defaultRowHeight="16" x14ac:dyDescent="0.2"/>
  <cols>
    <col min="1" max="1" width="22.33203125" bestFit="1" customWidth="1"/>
    <col min="2" max="2" width="8.1640625" style="2" bestFit="1" customWidth="1"/>
    <col min="3" max="3" width="17.33203125" style="2" bestFit="1" customWidth="1"/>
    <col min="4" max="4" width="15.83203125" style="2" bestFit="1" customWidth="1"/>
    <col min="5" max="5" width="16" bestFit="1" customWidth="1"/>
    <col min="6" max="6" width="14.6640625" style="2" bestFit="1" customWidth="1"/>
    <col min="7" max="7" width="15.5" bestFit="1" customWidth="1"/>
    <col min="8" max="8" width="14.1640625" style="2" bestFit="1" customWidth="1"/>
    <col min="9" max="9" width="10.33203125" style="2" bestFit="1" customWidth="1"/>
    <col min="10" max="10" width="9" style="2" bestFit="1" customWidth="1"/>
    <col min="12" max="12" width="18.33203125" bestFit="1" customWidth="1"/>
    <col min="13" max="13" width="15.5" bestFit="1" customWidth="1"/>
    <col min="14" max="14" width="14.1640625" bestFit="1" customWidth="1"/>
    <col min="15" max="15" width="10.83203125" customWidth="1"/>
    <col min="17" max="17" width="14.33203125" bestFit="1" customWidth="1"/>
    <col min="20" max="20" width="14.33203125" bestFit="1" customWidth="1"/>
    <col min="23" max="23" width="14.33203125" bestFit="1" customWidth="1"/>
  </cols>
  <sheetData>
    <row r="1" spans="1:23" ht="17" customHeight="1" x14ac:dyDescent="0.2">
      <c r="A1" s="40" t="s">
        <v>11</v>
      </c>
      <c r="B1" s="39" t="s">
        <v>12</v>
      </c>
      <c r="C1" s="39" t="s">
        <v>13</v>
      </c>
      <c r="D1" s="39" t="s">
        <v>14</v>
      </c>
      <c r="E1" s="40" t="s">
        <v>15</v>
      </c>
      <c r="F1" s="39" t="s">
        <v>16</v>
      </c>
      <c r="G1" s="40" t="s">
        <v>17</v>
      </c>
      <c r="H1" s="39" t="s">
        <v>18</v>
      </c>
      <c r="I1" s="39" t="s">
        <v>19</v>
      </c>
      <c r="J1" s="41" t="s">
        <v>20</v>
      </c>
      <c r="L1" s="45" t="s">
        <v>21</v>
      </c>
      <c r="M1" s="47" t="s">
        <v>25</v>
      </c>
      <c r="N1" s="47" t="s">
        <v>26</v>
      </c>
      <c r="O1" s="49" t="s">
        <v>28</v>
      </c>
      <c r="P1" s="50"/>
      <c r="Q1" s="50"/>
      <c r="R1" s="51" t="s">
        <v>27</v>
      </c>
      <c r="S1" s="52"/>
      <c r="T1" s="53"/>
      <c r="U1" s="43" t="s">
        <v>24</v>
      </c>
      <c r="V1" s="44"/>
      <c r="W1" s="44"/>
    </row>
    <row r="2" spans="1:23" x14ac:dyDescent="0.2">
      <c r="A2" s="40"/>
      <c r="B2" s="39"/>
      <c r="C2" s="39"/>
      <c r="D2" s="39"/>
      <c r="E2" s="40"/>
      <c r="F2" s="39"/>
      <c r="G2" s="40"/>
      <c r="H2" s="39"/>
      <c r="I2" s="39"/>
      <c r="J2" s="42"/>
      <c r="L2" s="46"/>
      <c r="M2" s="48"/>
      <c r="N2" s="48"/>
      <c r="O2" s="35" t="s">
        <v>29</v>
      </c>
      <c r="P2" s="35" t="s">
        <v>30</v>
      </c>
      <c r="Q2" s="35" t="s">
        <v>20</v>
      </c>
      <c r="R2" s="35" t="s">
        <v>29</v>
      </c>
      <c r="S2" s="3" t="s">
        <v>30</v>
      </c>
      <c r="T2" s="35" t="s">
        <v>20</v>
      </c>
      <c r="U2" s="3" t="s">
        <v>29</v>
      </c>
      <c r="V2" s="3" t="s">
        <v>30</v>
      </c>
      <c r="W2" s="35" t="s">
        <v>20</v>
      </c>
    </row>
    <row r="3" spans="1:23" x14ac:dyDescent="0.2">
      <c r="A3" s="3" t="s">
        <v>22</v>
      </c>
      <c r="B3" s="5" t="s">
        <v>23</v>
      </c>
      <c r="C3" s="5">
        <v>30</v>
      </c>
      <c r="D3" s="5">
        <v>27.431999999999999</v>
      </c>
      <c r="E3" s="5">
        <v>20</v>
      </c>
      <c r="F3" s="5">
        <v>18.288</v>
      </c>
      <c r="G3" s="8">
        <f>SUM(C3*E3)</f>
        <v>600</v>
      </c>
      <c r="H3" s="4">
        <f>SUM(D3*F3)</f>
        <v>501.67641599999996</v>
      </c>
      <c r="I3" s="5">
        <f>SUM(G3/6)</f>
        <v>100</v>
      </c>
      <c r="J3" s="5">
        <f>SUM(H3/6)</f>
        <v>83.612735999999998</v>
      </c>
      <c r="L3" s="30"/>
      <c r="M3" s="36">
        <f t="shared" ref="M3:M10" si="0">SUM(L3*I3)</f>
        <v>0</v>
      </c>
      <c r="N3" s="36">
        <f t="shared" ref="N3:N10" si="1">SUM(L3*J3)</f>
        <v>0</v>
      </c>
      <c r="O3" s="33">
        <f>U3*0.6</f>
        <v>0</v>
      </c>
      <c r="P3" s="33">
        <f>V3*0.6</f>
        <v>0</v>
      </c>
      <c r="Q3" s="33" t="e">
        <f t="shared" ref="Q3:Q9" si="2">SUM(O3*P3)/L3</f>
        <v>#DIV/0!</v>
      </c>
      <c r="R3" s="34">
        <f>U3*0.775</f>
        <v>0</v>
      </c>
      <c r="S3" s="31">
        <f>V3*0.775</f>
        <v>0</v>
      </c>
      <c r="T3" s="31" t="e">
        <f>SUM(R3*S3)/L3</f>
        <v>#DIV/0!</v>
      </c>
      <c r="U3" s="32"/>
      <c r="V3" s="37"/>
      <c r="W3" s="38" t="e">
        <f t="shared" ref="W3:W10" si="3">MROUND(U3*V3/L3, 1)</f>
        <v>#DIV/0!</v>
      </c>
    </row>
    <row r="4" spans="1:23" x14ac:dyDescent="0.2">
      <c r="A4" s="9" t="s">
        <v>0</v>
      </c>
      <c r="B4" s="10" t="s">
        <v>1</v>
      </c>
      <c r="C4" s="10">
        <v>40</v>
      </c>
      <c r="D4" s="10">
        <v>36.6</v>
      </c>
      <c r="E4" s="11">
        <v>30</v>
      </c>
      <c r="F4" s="10">
        <v>27.4</v>
      </c>
      <c r="G4" s="4">
        <f>SUM(C4*E4)</f>
        <v>1200</v>
      </c>
      <c r="H4" s="4">
        <f>SUM(D4*F4)</f>
        <v>1002.84</v>
      </c>
      <c r="I4" s="5">
        <f>SUM(G4/10)</f>
        <v>120</v>
      </c>
      <c r="J4" s="5">
        <f>SUM(H4/10)</f>
        <v>100.28400000000001</v>
      </c>
      <c r="L4" s="30"/>
      <c r="M4" s="36">
        <f t="shared" si="0"/>
        <v>0</v>
      </c>
      <c r="N4" s="36">
        <f t="shared" si="1"/>
        <v>0</v>
      </c>
      <c r="O4" s="33">
        <f>U4*0.625</f>
        <v>0</v>
      </c>
      <c r="P4" s="33">
        <f>V4*0.625</f>
        <v>0</v>
      </c>
      <c r="Q4" s="33" t="e">
        <f t="shared" si="2"/>
        <v>#DIV/0!</v>
      </c>
      <c r="R4" s="34">
        <f>U4*0.8</f>
        <v>0</v>
      </c>
      <c r="S4" s="31">
        <f>V4*0.8</f>
        <v>0</v>
      </c>
      <c r="T4" s="31" t="e">
        <f t="shared" ref="T4:T9" si="4">SUM(R4*S4)/L4</f>
        <v>#DIV/0!</v>
      </c>
      <c r="U4" s="32"/>
      <c r="V4" s="37"/>
      <c r="W4" s="38" t="e">
        <f t="shared" si="3"/>
        <v>#DIV/0!</v>
      </c>
    </row>
    <row r="5" spans="1:23" x14ac:dyDescent="0.2">
      <c r="A5" s="9" t="s">
        <v>2</v>
      </c>
      <c r="B5" s="10" t="s">
        <v>3</v>
      </c>
      <c r="C5" s="10">
        <v>60</v>
      </c>
      <c r="D5" s="10">
        <v>54.9</v>
      </c>
      <c r="E5" s="11">
        <v>40</v>
      </c>
      <c r="F5" s="10">
        <v>36.6</v>
      </c>
      <c r="G5" s="4">
        <f t="shared" ref="G5:G10" si="5">SUM(C5*E5)</f>
        <v>2400</v>
      </c>
      <c r="H5" s="4">
        <f t="shared" ref="H5:H10" si="6">SUM(D5*F5)</f>
        <v>2009.34</v>
      </c>
      <c r="I5" s="5">
        <f>SUM(G5/14)</f>
        <v>171.42857142857142</v>
      </c>
      <c r="J5" s="5">
        <f>SUM(H5/14)</f>
        <v>143.5242857142857</v>
      </c>
      <c r="L5" s="30"/>
      <c r="M5" s="36">
        <f t="shared" si="0"/>
        <v>0</v>
      </c>
      <c r="N5" s="36">
        <f t="shared" si="1"/>
        <v>0</v>
      </c>
      <c r="O5" s="33">
        <f>U5*0.65</f>
        <v>0</v>
      </c>
      <c r="P5" s="33">
        <f>V5*0.65</f>
        <v>0</v>
      </c>
      <c r="Q5" s="33" t="e">
        <f t="shared" si="2"/>
        <v>#DIV/0!</v>
      </c>
      <c r="R5" s="34">
        <f>U5*0.8</f>
        <v>0</v>
      </c>
      <c r="S5" s="31">
        <f>V5*0.8</f>
        <v>0</v>
      </c>
      <c r="T5" s="31" t="e">
        <f t="shared" si="4"/>
        <v>#DIV/0!</v>
      </c>
      <c r="U5" s="32"/>
      <c r="V5" s="37"/>
      <c r="W5" s="38" t="e">
        <f t="shared" si="3"/>
        <v>#DIV/0!</v>
      </c>
    </row>
    <row r="6" spans="1:23" x14ac:dyDescent="0.2">
      <c r="A6" s="9" t="s">
        <v>4</v>
      </c>
      <c r="B6" s="10" t="s">
        <v>5</v>
      </c>
      <c r="C6" s="10">
        <v>80</v>
      </c>
      <c r="D6" s="10">
        <v>73.150000000000006</v>
      </c>
      <c r="E6" s="11">
        <v>50</v>
      </c>
      <c r="F6" s="10">
        <v>45.72</v>
      </c>
      <c r="G6" s="4">
        <f t="shared" si="5"/>
        <v>4000</v>
      </c>
      <c r="H6" s="4">
        <f t="shared" si="6"/>
        <v>3344.4180000000001</v>
      </c>
      <c r="I6" s="5">
        <f>SUM(G6/18)</f>
        <v>222.22222222222223</v>
      </c>
      <c r="J6" s="5">
        <f>SUM(H6/18)</f>
        <v>185.80100000000002</v>
      </c>
      <c r="L6" s="30"/>
      <c r="M6" s="36">
        <f t="shared" si="0"/>
        <v>0</v>
      </c>
      <c r="N6" s="36">
        <f t="shared" si="1"/>
        <v>0</v>
      </c>
      <c r="O6" s="33">
        <f>U6*0.675</f>
        <v>0</v>
      </c>
      <c r="P6" s="33">
        <f>V6*0.675</f>
        <v>0</v>
      </c>
      <c r="Q6" s="33" t="e">
        <f t="shared" si="2"/>
        <v>#DIV/0!</v>
      </c>
      <c r="R6" s="34">
        <f>U6*0.825</f>
        <v>0</v>
      </c>
      <c r="S6" s="31">
        <f>V6*0.825</f>
        <v>0</v>
      </c>
      <c r="T6" s="31" t="e">
        <f t="shared" si="4"/>
        <v>#DIV/0!</v>
      </c>
      <c r="U6" s="32"/>
      <c r="V6" s="37"/>
      <c r="W6" s="38" t="e">
        <f t="shared" si="3"/>
        <v>#DIV/0!</v>
      </c>
    </row>
    <row r="7" spans="1:23" x14ac:dyDescent="0.2">
      <c r="A7" s="9" t="s">
        <v>6</v>
      </c>
      <c r="B7" s="10" t="s">
        <v>7</v>
      </c>
      <c r="C7" s="10">
        <v>90</v>
      </c>
      <c r="D7" s="10">
        <v>82.3</v>
      </c>
      <c r="E7" s="11">
        <v>55</v>
      </c>
      <c r="F7" s="10">
        <v>50.3</v>
      </c>
      <c r="G7" s="4">
        <f t="shared" si="5"/>
        <v>4950</v>
      </c>
      <c r="H7" s="4">
        <f t="shared" si="6"/>
        <v>4139.6899999999996</v>
      </c>
      <c r="I7" s="5">
        <f>SUM(G7/22)</f>
        <v>225</v>
      </c>
      <c r="J7" s="5">
        <f>SUM(H7/22)</f>
        <v>188.16772727272726</v>
      </c>
      <c r="L7" s="30"/>
      <c r="M7" s="36">
        <f t="shared" si="0"/>
        <v>0</v>
      </c>
      <c r="N7" s="36">
        <f t="shared" si="1"/>
        <v>0</v>
      </c>
      <c r="O7" s="33">
        <f>U7*0.725</f>
        <v>0</v>
      </c>
      <c r="P7" s="33">
        <f>V7*0.725</f>
        <v>0</v>
      </c>
      <c r="Q7" s="33" t="e">
        <f t="shared" si="2"/>
        <v>#DIV/0!</v>
      </c>
      <c r="R7" s="34">
        <f>U7*0.85</f>
        <v>0</v>
      </c>
      <c r="S7" s="31">
        <f>V7*0.85</f>
        <v>0</v>
      </c>
      <c r="T7" s="31" t="e">
        <f t="shared" si="4"/>
        <v>#DIV/0!</v>
      </c>
      <c r="U7" s="32"/>
      <c r="V7" s="37"/>
      <c r="W7" s="38" t="e">
        <f t="shared" si="3"/>
        <v>#DIV/0!</v>
      </c>
    </row>
    <row r="8" spans="1:23" x14ac:dyDescent="0.2">
      <c r="A8" s="9" t="s">
        <v>8</v>
      </c>
      <c r="B8" s="10" t="s">
        <v>7</v>
      </c>
      <c r="C8" s="10">
        <v>100</v>
      </c>
      <c r="D8" s="10">
        <v>91.4</v>
      </c>
      <c r="E8" s="11">
        <v>60</v>
      </c>
      <c r="F8" s="10">
        <v>54.9</v>
      </c>
      <c r="G8" s="4">
        <f t="shared" si="5"/>
        <v>6000</v>
      </c>
      <c r="H8" s="4">
        <f t="shared" si="6"/>
        <v>5017.8600000000006</v>
      </c>
      <c r="I8" s="5">
        <f t="shared" ref="I8:I10" si="7">SUM(G8/22)</f>
        <v>272.72727272727275</v>
      </c>
      <c r="J8" s="5">
        <f t="shared" ref="J8:J10" si="8">SUM(H8/22)</f>
        <v>228.08454545454549</v>
      </c>
      <c r="L8" s="30"/>
      <c r="M8" s="36">
        <f t="shared" si="0"/>
        <v>0</v>
      </c>
      <c r="N8" s="36">
        <f t="shared" si="1"/>
        <v>0</v>
      </c>
      <c r="O8" s="33">
        <f>U8*0.7</f>
        <v>0</v>
      </c>
      <c r="P8" s="33">
        <f>V8*0.7</f>
        <v>0</v>
      </c>
      <c r="Q8" s="33" t="e">
        <f t="shared" si="2"/>
        <v>#DIV/0!</v>
      </c>
      <c r="R8" s="34">
        <f>U8*0.85</f>
        <v>0</v>
      </c>
      <c r="S8" s="31">
        <f>V8*0.85</f>
        <v>0</v>
      </c>
      <c r="T8" s="31" t="e">
        <f t="shared" si="4"/>
        <v>#DIV/0!</v>
      </c>
      <c r="U8" s="32"/>
      <c r="V8" s="37"/>
      <c r="W8" s="38" t="e">
        <f t="shared" si="3"/>
        <v>#DIV/0!</v>
      </c>
    </row>
    <row r="9" spans="1:23" x14ac:dyDescent="0.2">
      <c r="A9" s="9" t="s">
        <v>9</v>
      </c>
      <c r="B9" s="10" t="s">
        <v>7</v>
      </c>
      <c r="C9" s="10">
        <v>110</v>
      </c>
      <c r="D9" s="10">
        <v>100.6</v>
      </c>
      <c r="E9" s="11">
        <v>70</v>
      </c>
      <c r="F9" s="10">
        <v>64</v>
      </c>
      <c r="G9" s="4">
        <f t="shared" si="5"/>
        <v>7700</v>
      </c>
      <c r="H9" s="4">
        <f t="shared" si="6"/>
        <v>6438.4</v>
      </c>
      <c r="I9" s="5">
        <f t="shared" si="7"/>
        <v>350</v>
      </c>
      <c r="J9" s="5">
        <f t="shared" si="8"/>
        <v>292.65454545454543</v>
      </c>
      <c r="L9" s="30"/>
      <c r="M9" s="36">
        <f t="shared" si="0"/>
        <v>0</v>
      </c>
      <c r="N9" s="36">
        <f t="shared" si="1"/>
        <v>0</v>
      </c>
      <c r="O9" s="33">
        <f>U9*0.65</f>
        <v>0</v>
      </c>
      <c r="P9" s="33">
        <f>V9*0.65</f>
        <v>0</v>
      </c>
      <c r="Q9" s="33" t="e">
        <f t="shared" si="2"/>
        <v>#DIV/0!</v>
      </c>
      <c r="R9" s="34">
        <f>U9*0.8</f>
        <v>0</v>
      </c>
      <c r="S9" s="31">
        <f>V9*0.8</f>
        <v>0</v>
      </c>
      <c r="T9" s="31" t="e">
        <f t="shared" si="4"/>
        <v>#DIV/0!</v>
      </c>
      <c r="U9" s="32"/>
      <c r="V9" s="37"/>
      <c r="W9" s="38" t="e">
        <f t="shared" si="3"/>
        <v>#DIV/0!</v>
      </c>
    </row>
    <row r="10" spans="1:23" x14ac:dyDescent="0.2">
      <c r="A10" s="9" t="s">
        <v>10</v>
      </c>
      <c r="B10" s="10" t="s">
        <v>7</v>
      </c>
      <c r="C10" s="10">
        <v>110</v>
      </c>
      <c r="D10" s="10">
        <v>100.6</v>
      </c>
      <c r="E10" s="11">
        <v>70</v>
      </c>
      <c r="F10" s="10">
        <v>64</v>
      </c>
      <c r="G10" s="4">
        <f t="shared" si="5"/>
        <v>7700</v>
      </c>
      <c r="H10" s="4">
        <f t="shared" si="6"/>
        <v>6438.4</v>
      </c>
      <c r="I10" s="5">
        <f t="shared" si="7"/>
        <v>350</v>
      </c>
      <c r="J10" s="5">
        <f t="shared" si="8"/>
        <v>292.65454545454543</v>
      </c>
      <c r="L10" s="30"/>
      <c r="M10" s="36">
        <f t="shared" si="0"/>
        <v>0</v>
      </c>
      <c r="N10" s="36">
        <f t="shared" si="1"/>
        <v>0</v>
      </c>
      <c r="O10" s="33">
        <f>U10*0.7</f>
        <v>0</v>
      </c>
      <c r="P10" s="33">
        <f>V10*0.7</f>
        <v>0</v>
      </c>
      <c r="Q10" s="33" t="e">
        <f>SUM(O10*P10)/L10</f>
        <v>#DIV/0!</v>
      </c>
      <c r="R10" s="34">
        <f>U10*0.875</f>
        <v>0</v>
      </c>
      <c r="S10" s="31">
        <f>V10*0.875</f>
        <v>0</v>
      </c>
      <c r="T10" s="31" t="e">
        <f>SUM(R10*S10)/L10</f>
        <v>#DIV/0!</v>
      </c>
      <c r="U10" s="32"/>
      <c r="V10" s="37"/>
      <c r="W10" s="38" t="e">
        <f t="shared" si="3"/>
        <v>#DIV/0!</v>
      </c>
    </row>
    <row r="11" spans="1:23" x14ac:dyDescent="0.2">
      <c r="A11" s="6"/>
      <c r="B11" s="7"/>
    </row>
    <row r="14" spans="1:23" x14ac:dyDescent="0.2">
      <c r="G14" s="2"/>
    </row>
    <row r="23" spans="6:10" x14ac:dyDescent="0.2">
      <c r="F23"/>
      <c r="H23"/>
      <c r="I23"/>
      <c r="J23"/>
    </row>
    <row r="24" spans="6:10" x14ac:dyDescent="0.2">
      <c r="F24"/>
      <c r="H24"/>
      <c r="I24"/>
      <c r="J24"/>
    </row>
    <row r="25" spans="6:10" x14ac:dyDescent="0.2">
      <c r="F25"/>
      <c r="H25"/>
      <c r="I25"/>
      <c r="J25"/>
    </row>
    <row r="26" spans="6:10" x14ac:dyDescent="0.2">
      <c r="F26"/>
      <c r="H26"/>
      <c r="I26"/>
      <c r="J26"/>
    </row>
    <row r="27" spans="6:10" x14ac:dyDescent="0.2">
      <c r="F27"/>
      <c r="H27"/>
      <c r="I27"/>
      <c r="J27"/>
    </row>
    <row r="28" spans="6:10" x14ac:dyDescent="0.2">
      <c r="F28"/>
      <c r="H28"/>
      <c r="I28"/>
      <c r="J28"/>
    </row>
    <row r="29" spans="6:10" x14ac:dyDescent="0.2">
      <c r="F29"/>
      <c r="H29"/>
      <c r="I29"/>
      <c r="J29"/>
    </row>
    <row r="30" spans="6:10" x14ac:dyDescent="0.2">
      <c r="F30"/>
      <c r="H30"/>
      <c r="I30"/>
      <c r="J30"/>
    </row>
    <row r="31" spans="6:10" x14ac:dyDescent="0.2">
      <c r="F31"/>
      <c r="H31"/>
      <c r="I31"/>
      <c r="J31"/>
    </row>
    <row r="32" spans="6:10" x14ac:dyDescent="0.2">
      <c r="F32"/>
      <c r="H32"/>
      <c r="I32"/>
      <c r="J32"/>
    </row>
    <row r="33" spans="6:10" x14ac:dyDescent="0.2">
      <c r="F33"/>
      <c r="H33"/>
      <c r="I33"/>
      <c r="J33"/>
    </row>
    <row r="34" spans="6:10" x14ac:dyDescent="0.2">
      <c r="F34"/>
      <c r="H34"/>
      <c r="I34"/>
      <c r="J34"/>
    </row>
    <row r="35" spans="6:10" x14ac:dyDescent="0.2">
      <c r="F35"/>
      <c r="H35"/>
      <c r="I35"/>
      <c r="J35"/>
    </row>
    <row r="36" spans="6:10" x14ac:dyDescent="0.2">
      <c r="F36"/>
      <c r="H36"/>
      <c r="I36"/>
      <c r="J36"/>
    </row>
    <row r="37" spans="6:10" x14ac:dyDescent="0.2">
      <c r="F37"/>
      <c r="H37"/>
      <c r="I37"/>
      <c r="J37"/>
    </row>
    <row r="38" spans="6:10" x14ac:dyDescent="0.2">
      <c r="F38"/>
      <c r="H38"/>
      <c r="I38"/>
      <c r="J38"/>
    </row>
    <row r="39" spans="6:10" x14ac:dyDescent="0.2">
      <c r="F39"/>
      <c r="H39"/>
      <c r="I39"/>
      <c r="J39"/>
    </row>
    <row r="40" spans="6:10" x14ac:dyDescent="0.2">
      <c r="F40"/>
      <c r="H40"/>
      <c r="I40"/>
      <c r="J40"/>
    </row>
    <row r="41" spans="6:10" x14ac:dyDescent="0.2">
      <c r="F41"/>
      <c r="H41"/>
      <c r="I41"/>
      <c r="J41"/>
    </row>
    <row r="42" spans="6:10" x14ac:dyDescent="0.2">
      <c r="F42"/>
      <c r="H42"/>
      <c r="I42"/>
      <c r="J42"/>
    </row>
    <row r="43" spans="6:10" x14ac:dyDescent="0.2">
      <c r="F43"/>
      <c r="H43"/>
      <c r="I43"/>
      <c r="J43"/>
    </row>
    <row r="44" spans="6:10" x14ac:dyDescent="0.2">
      <c r="F44"/>
      <c r="H44"/>
      <c r="I44"/>
      <c r="J44"/>
    </row>
    <row r="45" spans="6:10" x14ac:dyDescent="0.2">
      <c r="F45"/>
      <c r="H45"/>
      <c r="I45"/>
      <c r="J45"/>
    </row>
    <row r="46" spans="6:10" x14ac:dyDescent="0.2">
      <c r="F46"/>
      <c r="H46"/>
      <c r="I46"/>
      <c r="J46"/>
    </row>
    <row r="47" spans="6:10" x14ac:dyDescent="0.2">
      <c r="F47"/>
      <c r="H47"/>
      <c r="I47"/>
      <c r="J47"/>
    </row>
    <row r="48" spans="6:10" x14ac:dyDescent="0.2">
      <c r="F48"/>
      <c r="H48"/>
      <c r="I48"/>
      <c r="J48"/>
    </row>
    <row r="49" spans="6:10" x14ac:dyDescent="0.2">
      <c r="F49"/>
      <c r="H49"/>
      <c r="I49"/>
      <c r="J49"/>
    </row>
    <row r="50" spans="6:10" x14ac:dyDescent="0.2">
      <c r="F50"/>
      <c r="H50"/>
      <c r="I50"/>
      <c r="J50"/>
    </row>
    <row r="51" spans="6:10" x14ac:dyDescent="0.2">
      <c r="F51"/>
      <c r="H51"/>
      <c r="I51"/>
      <c r="J51"/>
    </row>
    <row r="52" spans="6:10" x14ac:dyDescent="0.2">
      <c r="F52"/>
      <c r="H52"/>
      <c r="I52"/>
      <c r="J52"/>
    </row>
    <row r="53" spans="6:10" x14ac:dyDescent="0.2">
      <c r="F53"/>
      <c r="H53"/>
      <c r="I53"/>
      <c r="J53"/>
    </row>
    <row r="54" spans="6:10" x14ac:dyDescent="0.2">
      <c r="F54"/>
      <c r="H54"/>
      <c r="I54"/>
      <c r="J54"/>
    </row>
    <row r="55" spans="6:10" x14ac:dyDescent="0.2">
      <c r="F55"/>
      <c r="H55"/>
      <c r="I55"/>
      <c r="J55"/>
    </row>
    <row r="56" spans="6:10" x14ac:dyDescent="0.2">
      <c r="F56"/>
      <c r="H56"/>
      <c r="I56"/>
      <c r="J56"/>
    </row>
    <row r="57" spans="6:10" x14ac:dyDescent="0.2">
      <c r="F57"/>
      <c r="H57"/>
      <c r="I57"/>
      <c r="J57"/>
    </row>
    <row r="58" spans="6:10" x14ac:dyDescent="0.2">
      <c r="F58"/>
      <c r="H58"/>
      <c r="I58"/>
      <c r="J58"/>
    </row>
    <row r="59" spans="6:10" x14ac:dyDescent="0.2">
      <c r="F59"/>
      <c r="H59"/>
      <c r="I59"/>
      <c r="J59"/>
    </row>
    <row r="60" spans="6:10" x14ac:dyDescent="0.2">
      <c r="F60"/>
      <c r="H60"/>
      <c r="I60"/>
      <c r="J60"/>
    </row>
    <row r="61" spans="6:10" x14ac:dyDescent="0.2">
      <c r="F61"/>
      <c r="H61"/>
      <c r="I61"/>
      <c r="J61"/>
    </row>
    <row r="62" spans="6:10" x14ac:dyDescent="0.2">
      <c r="F62"/>
      <c r="H62"/>
      <c r="I62"/>
      <c r="J62"/>
    </row>
    <row r="63" spans="6:10" x14ac:dyDescent="0.2">
      <c r="F63"/>
      <c r="H63"/>
      <c r="I63"/>
      <c r="J63"/>
    </row>
    <row r="64" spans="6:10" x14ac:dyDescent="0.2">
      <c r="F64"/>
      <c r="H64"/>
      <c r="I64"/>
      <c r="J64"/>
    </row>
  </sheetData>
  <mergeCells count="16">
    <mergeCell ref="U1:W1"/>
    <mergeCell ref="L1:L2"/>
    <mergeCell ref="M1:M2"/>
    <mergeCell ref="N1:N2"/>
    <mergeCell ref="O1:Q1"/>
    <mergeCell ref="R1:T1"/>
    <mergeCell ref="D1:D2"/>
    <mergeCell ref="C1:C2"/>
    <mergeCell ref="B1:B2"/>
    <mergeCell ref="A1:A2"/>
    <mergeCell ref="J1:J2"/>
    <mergeCell ref="I1:I2"/>
    <mergeCell ref="H1:H2"/>
    <mergeCell ref="G1:G2"/>
    <mergeCell ref="F1:F2"/>
    <mergeCell ref="E1:E2"/>
  </mergeCells>
  <pageMargins left="0.7" right="0.7" top="0.75" bottom="0.75" header="0.3" footer="0.3"/>
  <ignoredErrors>
    <ignoredError sqref="O9:P9" formula="1"/>
    <ignoredError sqref="Q3:Q6 Q8:Q10 T3:T10 W3:W10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51A808-8AF7-9F4E-A4D1-92A905710C0B}">
          <x14:formula1>
            <xm:f>Sheet2!$A$3:$A$24</xm:f>
          </x14:formula1>
          <xm:sqref>A12:A33 L3:L10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7169-0B10-5F4E-8F70-FA44EA0CAA35}">
  <sheetPr codeName="Sheet2"/>
  <dimension ref="A1:Y24"/>
  <sheetViews>
    <sheetView zoomScale="167" workbookViewId="0">
      <selection activeCell="J20" sqref="J20"/>
    </sheetView>
  </sheetViews>
  <sheetFormatPr baseColWidth="10" defaultRowHeight="16" x14ac:dyDescent="0.2"/>
  <cols>
    <col min="1" max="1" width="3.1640625" bestFit="1" customWidth="1"/>
    <col min="2" max="2" width="2.83203125" customWidth="1"/>
    <col min="3" max="3" width="4.1640625" style="1" bestFit="1" customWidth="1"/>
    <col min="4" max="4" width="4.1640625" bestFit="1" customWidth="1"/>
    <col min="5" max="17" width="5.1640625" bestFit="1" customWidth="1"/>
    <col min="18" max="25" width="4.1640625" bestFit="1" customWidth="1"/>
  </cols>
  <sheetData>
    <row r="1" spans="1:25" x14ac:dyDescent="0.2">
      <c r="B1" s="58"/>
      <c r="C1" s="59"/>
      <c r="D1" s="54" t="s">
        <v>31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</row>
    <row r="2" spans="1:25" x14ac:dyDescent="0.2">
      <c r="B2" s="60"/>
      <c r="C2" s="61"/>
      <c r="D2" s="12">
        <v>5</v>
      </c>
      <c r="E2" s="12">
        <v>10</v>
      </c>
      <c r="F2" s="12">
        <v>15</v>
      </c>
      <c r="G2" s="12">
        <v>20</v>
      </c>
      <c r="H2" s="12">
        <v>25</v>
      </c>
      <c r="I2" s="12">
        <v>30</v>
      </c>
      <c r="J2" s="12">
        <v>35</v>
      </c>
      <c r="K2" s="12">
        <v>40</v>
      </c>
      <c r="L2" s="12">
        <v>45</v>
      </c>
      <c r="M2" s="12">
        <v>50</v>
      </c>
      <c r="N2" s="12">
        <v>55</v>
      </c>
      <c r="O2" s="12">
        <v>60</v>
      </c>
      <c r="P2" s="12">
        <v>65</v>
      </c>
      <c r="Q2" s="12">
        <v>70</v>
      </c>
      <c r="R2" s="1"/>
      <c r="S2" s="1"/>
      <c r="T2" s="1"/>
      <c r="U2" s="1"/>
      <c r="V2" s="1"/>
      <c r="W2" s="1"/>
      <c r="X2" s="1"/>
      <c r="Y2" s="1"/>
    </row>
    <row r="3" spans="1:25" x14ac:dyDescent="0.2">
      <c r="A3" s="1">
        <v>1</v>
      </c>
      <c r="B3" s="56" t="s">
        <v>32</v>
      </c>
      <c r="C3" s="12">
        <v>5</v>
      </c>
      <c r="D3" s="13">
        <v>25</v>
      </c>
      <c r="E3" s="13">
        <v>50</v>
      </c>
      <c r="F3" s="13">
        <v>75</v>
      </c>
      <c r="G3" s="14">
        <v>100</v>
      </c>
      <c r="H3" s="14">
        <v>125</v>
      </c>
      <c r="I3" s="14">
        <v>150</v>
      </c>
      <c r="J3" s="14">
        <v>175</v>
      </c>
      <c r="K3" s="15">
        <v>200</v>
      </c>
      <c r="L3" s="15">
        <v>225</v>
      </c>
      <c r="M3" s="15">
        <v>250</v>
      </c>
      <c r="N3" s="15">
        <v>275</v>
      </c>
      <c r="O3" s="16">
        <v>300</v>
      </c>
      <c r="P3" s="16">
        <v>325</v>
      </c>
      <c r="Q3" s="16">
        <v>350</v>
      </c>
    </row>
    <row r="4" spans="1:25" x14ac:dyDescent="0.2">
      <c r="A4" s="1">
        <v>2</v>
      </c>
      <c r="B4" s="56"/>
      <c r="C4" s="12">
        <v>10</v>
      </c>
      <c r="D4" s="13">
        <v>50</v>
      </c>
      <c r="E4" s="14">
        <v>100</v>
      </c>
      <c r="F4" s="14">
        <f>SUM(15*C4)</f>
        <v>150</v>
      </c>
      <c r="G4" s="15">
        <f>SUM(20*C4)</f>
        <v>200</v>
      </c>
      <c r="H4" s="15">
        <f>SUM(25*C4)</f>
        <v>250</v>
      </c>
      <c r="I4" s="16">
        <f>SUM(30*C4)</f>
        <v>300</v>
      </c>
      <c r="J4" s="16">
        <f>SUM(35*C4)</f>
        <v>350</v>
      </c>
      <c r="K4" s="17">
        <f>SUM(40*C4)</f>
        <v>400</v>
      </c>
      <c r="L4" s="17">
        <f>SUM(45*C4)</f>
        <v>450</v>
      </c>
      <c r="M4" s="18">
        <f>SUM(50*C4)</f>
        <v>500</v>
      </c>
      <c r="N4" s="18">
        <f>SUM(55*C4)</f>
        <v>550</v>
      </c>
      <c r="O4" s="19">
        <f>SUM(60*C4)</f>
        <v>600</v>
      </c>
      <c r="P4" s="19">
        <f>SUM(65*C4)</f>
        <v>650</v>
      </c>
      <c r="Q4" s="20">
        <f>SUM(70*C4)</f>
        <v>700</v>
      </c>
    </row>
    <row r="5" spans="1:25" x14ac:dyDescent="0.2">
      <c r="A5" s="1">
        <v>3</v>
      </c>
      <c r="B5" s="56"/>
      <c r="C5" s="12">
        <v>15</v>
      </c>
      <c r="D5" s="13">
        <f>SUM(D2*C5)</f>
        <v>75</v>
      </c>
      <c r="E5" s="14">
        <f>SUM(10*C5)</f>
        <v>150</v>
      </c>
      <c r="F5" s="15">
        <f t="shared" ref="F5:F24" si="0">SUM(15*C5)</f>
        <v>225</v>
      </c>
      <c r="G5" s="16">
        <f t="shared" ref="G5:G24" si="1">SUM(20*C5)</f>
        <v>300</v>
      </c>
      <c r="H5" s="16">
        <f t="shared" ref="H5:H24" si="2">SUM(25*C5)</f>
        <v>375</v>
      </c>
      <c r="I5" s="17">
        <f t="shared" ref="I5:I24" si="3">SUM(30*C5)</f>
        <v>450</v>
      </c>
      <c r="J5" s="18">
        <f t="shared" ref="J5:J24" si="4">SUM(35*C5)</f>
        <v>525</v>
      </c>
      <c r="K5" s="19">
        <f t="shared" ref="K5:K24" si="5">SUM(40*C5)</f>
        <v>600</v>
      </c>
      <c r="L5" s="19">
        <f t="shared" ref="L5:L24" si="6">SUM(45*C5)</f>
        <v>675</v>
      </c>
      <c r="M5" s="20">
        <f t="shared" ref="M5:M24" si="7">SUM(50*C5)</f>
        <v>750</v>
      </c>
      <c r="N5" s="21">
        <f t="shared" ref="N5:N24" si="8">SUM(55*C5)</f>
        <v>825</v>
      </c>
      <c r="O5" s="22">
        <f t="shared" ref="O5:O24" si="9">SUM(60*C5)</f>
        <v>900</v>
      </c>
      <c r="P5" s="22">
        <f t="shared" ref="P5:P24" si="10">SUM(65*C5)</f>
        <v>975</v>
      </c>
      <c r="Q5" s="23">
        <f t="shared" ref="Q5:Q24" si="11">SUM(70*C5)</f>
        <v>1050</v>
      </c>
    </row>
    <row r="6" spans="1:25" x14ac:dyDescent="0.2">
      <c r="A6" s="1">
        <v>4</v>
      </c>
      <c r="B6" s="56"/>
      <c r="C6" s="12">
        <v>20</v>
      </c>
      <c r="D6" s="14">
        <f>SUM(D2*C6)</f>
        <v>100</v>
      </c>
      <c r="E6" s="15">
        <f t="shared" ref="E6:E24" si="12">SUM(10*C6)</f>
        <v>200</v>
      </c>
      <c r="F6" s="16">
        <f t="shared" si="0"/>
        <v>300</v>
      </c>
      <c r="G6" s="17">
        <f t="shared" si="1"/>
        <v>400</v>
      </c>
      <c r="H6" s="18">
        <f t="shared" si="2"/>
        <v>500</v>
      </c>
      <c r="I6" s="19">
        <f t="shared" si="3"/>
        <v>600</v>
      </c>
      <c r="J6" s="20">
        <f t="shared" si="4"/>
        <v>700</v>
      </c>
      <c r="K6" s="21">
        <f t="shared" si="5"/>
        <v>800</v>
      </c>
      <c r="L6" s="22">
        <f t="shared" si="6"/>
        <v>900</v>
      </c>
      <c r="M6" s="23">
        <f t="shared" si="7"/>
        <v>1000</v>
      </c>
      <c r="N6" s="23">
        <f t="shared" si="8"/>
        <v>1100</v>
      </c>
      <c r="O6" s="23">
        <f t="shared" si="9"/>
        <v>1200</v>
      </c>
      <c r="P6" s="23">
        <f t="shared" si="10"/>
        <v>1300</v>
      </c>
      <c r="Q6" s="23">
        <f t="shared" si="11"/>
        <v>1400</v>
      </c>
    </row>
    <row r="7" spans="1:25" x14ac:dyDescent="0.2">
      <c r="A7" s="1">
        <v>5</v>
      </c>
      <c r="B7" s="56"/>
      <c r="C7" s="12">
        <v>25</v>
      </c>
      <c r="D7" s="14">
        <f>SUM(D2*C7)</f>
        <v>125</v>
      </c>
      <c r="E7" s="15">
        <f t="shared" si="12"/>
        <v>250</v>
      </c>
      <c r="F7" s="16">
        <f t="shared" si="0"/>
        <v>375</v>
      </c>
      <c r="G7" s="18">
        <f t="shared" si="1"/>
        <v>500</v>
      </c>
      <c r="H7" s="19">
        <f t="shared" si="2"/>
        <v>625</v>
      </c>
      <c r="I7" s="20">
        <f t="shared" si="3"/>
        <v>750</v>
      </c>
      <c r="J7" s="21">
        <f t="shared" si="4"/>
        <v>875</v>
      </c>
      <c r="K7" s="23">
        <f t="shared" si="5"/>
        <v>1000</v>
      </c>
      <c r="L7" s="23">
        <f t="shared" si="6"/>
        <v>1125</v>
      </c>
      <c r="M7" s="23">
        <f t="shared" si="7"/>
        <v>1250</v>
      </c>
      <c r="N7" s="23">
        <f t="shared" si="8"/>
        <v>1375</v>
      </c>
      <c r="O7" s="23">
        <f t="shared" si="9"/>
        <v>1500</v>
      </c>
      <c r="P7" s="23">
        <f t="shared" si="10"/>
        <v>1625</v>
      </c>
      <c r="Q7" s="23">
        <f t="shared" si="11"/>
        <v>1750</v>
      </c>
    </row>
    <row r="8" spans="1:25" x14ac:dyDescent="0.2">
      <c r="A8" s="1">
        <v>6</v>
      </c>
      <c r="B8" s="56"/>
      <c r="C8" s="12">
        <v>30</v>
      </c>
      <c r="D8" s="14">
        <f>SUM(D2*C8)</f>
        <v>150</v>
      </c>
      <c r="E8" s="16">
        <f t="shared" si="12"/>
        <v>300</v>
      </c>
      <c r="F8" s="17">
        <f t="shared" si="0"/>
        <v>450</v>
      </c>
      <c r="G8" s="19">
        <f t="shared" si="1"/>
        <v>600</v>
      </c>
      <c r="H8" s="20">
        <f t="shared" si="2"/>
        <v>750</v>
      </c>
      <c r="I8" s="22">
        <f t="shared" si="3"/>
        <v>900</v>
      </c>
      <c r="J8" s="23">
        <f t="shared" si="4"/>
        <v>1050</v>
      </c>
      <c r="K8" s="23">
        <f t="shared" si="5"/>
        <v>1200</v>
      </c>
      <c r="L8" s="23">
        <f t="shared" si="6"/>
        <v>1350</v>
      </c>
      <c r="M8" s="23">
        <f t="shared" si="7"/>
        <v>1500</v>
      </c>
      <c r="N8" s="23">
        <f t="shared" si="8"/>
        <v>1650</v>
      </c>
      <c r="O8" s="23">
        <f t="shared" si="9"/>
        <v>1800</v>
      </c>
      <c r="P8" s="23">
        <f t="shared" si="10"/>
        <v>1950</v>
      </c>
      <c r="Q8" s="24">
        <f t="shared" si="11"/>
        <v>2100</v>
      </c>
    </row>
    <row r="9" spans="1:25" x14ac:dyDescent="0.2">
      <c r="A9" s="1">
        <v>7</v>
      </c>
      <c r="B9" s="56"/>
      <c r="C9" s="12">
        <v>35</v>
      </c>
      <c r="D9" s="14">
        <f>SUM(D2*C9)</f>
        <v>175</v>
      </c>
      <c r="E9" s="16">
        <f t="shared" si="12"/>
        <v>350</v>
      </c>
      <c r="F9" s="18">
        <f t="shared" si="0"/>
        <v>525</v>
      </c>
      <c r="G9" s="20">
        <f t="shared" si="1"/>
        <v>700</v>
      </c>
      <c r="H9" s="21">
        <f t="shared" si="2"/>
        <v>875</v>
      </c>
      <c r="I9" s="23">
        <f t="shared" si="3"/>
        <v>1050</v>
      </c>
      <c r="J9" s="23">
        <f t="shared" si="4"/>
        <v>1225</v>
      </c>
      <c r="K9" s="23">
        <f t="shared" si="5"/>
        <v>1400</v>
      </c>
      <c r="L9" s="23">
        <f t="shared" si="6"/>
        <v>1575</v>
      </c>
      <c r="M9" s="23">
        <f t="shared" si="7"/>
        <v>1750</v>
      </c>
      <c r="N9" s="23">
        <f t="shared" si="8"/>
        <v>1925</v>
      </c>
      <c r="O9" s="24">
        <f t="shared" si="9"/>
        <v>2100</v>
      </c>
      <c r="P9" s="24">
        <f t="shared" si="10"/>
        <v>2275</v>
      </c>
      <c r="Q9" s="24">
        <f t="shared" si="11"/>
        <v>2450</v>
      </c>
    </row>
    <row r="10" spans="1:25" x14ac:dyDescent="0.2">
      <c r="A10" s="1">
        <v>8</v>
      </c>
      <c r="B10" s="56"/>
      <c r="C10" s="12">
        <v>40</v>
      </c>
      <c r="D10" s="15">
        <f>SUM(D2*C10)</f>
        <v>200</v>
      </c>
      <c r="E10" s="17">
        <f t="shared" si="12"/>
        <v>400</v>
      </c>
      <c r="F10" s="19">
        <f t="shared" si="0"/>
        <v>600</v>
      </c>
      <c r="G10" s="21">
        <f t="shared" si="1"/>
        <v>800</v>
      </c>
      <c r="H10" s="23">
        <f t="shared" si="2"/>
        <v>1000</v>
      </c>
      <c r="I10" s="23">
        <f t="shared" si="3"/>
        <v>1200</v>
      </c>
      <c r="J10" s="23">
        <f t="shared" si="4"/>
        <v>1400</v>
      </c>
      <c r="K10" s="23">
        <f t="shared" si="5"/>
        <v>1600</v>
      </c>
      <c r="L10" s="23">
        <f t="shared" si="6"/>
        <v>1800</v>
      </c>
      <c r="M10" s="24">
        <f t="shared" si="7"/>
        <v>2000</v>
      </c>
      <c r="N10" s="24">
        <f t="shared" si="8"/>
        <v>2200</v>
      </c>
      <c r="O10" s="24">
        <f t="shared" si="9"/>
        <v>2400</v>
      </c>
      <c r="P10" s="24">
        <f t="shared" si="10"/>
        <v>2600</v>
      </c>
      <c r="Q10" s="24">
        <f t="shared" si="11"/>
        <v>2800</v>
      </c>
    </row>
    <row r="11" spans="1:25" x14ac:dyDescent="0.2">
      <c r="A11" s="1">
        <v>9</v>
      </c>
      <c r="B11" s="56"/>
      <c r="C11" s="12">
        <v>45</v>
      </c>
      <c r="D11" s="15">
        <f>SUM(D2*C11)</f>
        <v>225</v>
      </c>
      <c r="E11" s="17">
        <f t="shared" si="12"/>
        <v>450</v>
      </c>
      <c r="F11" s="19">
        <f t="shared" si="0"/>
        <v>675</v>
      </c>
      <c r="G11" s="22">
        <f t="shared" si="1"/>
        <v>900</v>
      </c>
      <c r="H11" s="23">
        <f t="shared" si="2"/>
        <v>1125</v>
      </c>
      <c r="I11" s="23">
        <f t="shared" si="3"/>
        <v>1350</v>
      </c>
      <c r="J11" s="23">
        <f t="shared" si="4"/>
        <v>1575</v>
      </c>
      <c r="K11" s="23">
        <f t="shared" si="5"/>
        <v>1800</v>
      </c>
      <c r="L11" s="24">
        <f t="shared" si="6"/>
        <v>2025</v>
      </c>
      <c r="M11" s="24">
        <f t="shared" si="7"/>
        <v>2250</v>
      </c>
      <c r="N11" s="24">
        <f t="shared" si="8"/>
        <v>2475</v>
      </c>
      <c r="O11" s="24">
        <f t="shared" si="9"/>
        <v>2700</v>
      </c>
      <c r="P11" s="24">
        <f t="shared" si="10"/>
        <v>2925</v>
      </c>
      <c r="Q11" s="25">
        <f t="shared" si="11"/>
        <v>3150</v>
      </c>
    </row>
    <row r="12" spans="1:25" x14ac:dyDescent="0.2">
      <c r="A12" s="1">
        <v>10</v>
      </c>
      <c r="B12" s="56"/>
      <c r="C12" s="12">
        <v>50</v>
      </c>
      <c r="D12" s="15">
        <v>250</v>
      </c>
      <c r="E12" s="18">
        <f t="shared" si="12"/>
        <v>500</v>
      </c>
      <c r="F12" s="20">
        <f t="shared" si="0"/>
        <v>750</v>
      </c>
      <c r="G12" s="23">
        <f t="shared" si="1"/>
        <v>1000</v>
      </c>
      <c r="H12" s="23">
        <f t="shared" si="2"/>
        <v>1250</v>
      </c>
      <c r="I12" s="23">
        <f t="shared" si="3"/>
        <v>1500</v>
      </c>
      <c r="J12" s="23">
        <f t="shared" si="4"/>
        <v>1750</v>
      </c>
      <c r="K12" s="24">
        <f t="shared" si="5"/>
        <v>2000</v>
      </c>
      <c r="L12" s="24">
        <f t="shared" si="6"/>
        <v>2250</v>
      </c>
      <c r="M12" s="24">
        <f t="shared" si="7"/>
        <v>2500</v>
      </c>
      <c r="N12" s="24">
        <f t="shared" si="8"/>
        <v>2750</v>
      </c>
      <c r="O12" s="25">
        <f t="shared" si="9"/>
        <v>3000</v>
      </c>
      <c r="P12" s="25">
        <f t="shared" si="10"/>
        <v>3250</v>
      </c>
      <c r="Q12" s="25">
        <f t="shared" si="11"/>
        <v>3500</v>
      </c>
    </row>
    <row r="13" spans="1:25" x14ac:dyDescent="0.2">
      <c r="A13" s="1">
        <v>11</v>
      </c>
      <c r="B13" s="56"/>
      <c r="C13" s="12">
        <v>55</v>
      </c>
      <c r="D13" s="15">
        <v>275</v>
      </c>
      <c r="E13" s="18">
        <f t="shared" si="12"/>
        <v>550</v>
      </c>
      <c r="F13" s="21">
        <f t="shared" si="0"/>
        <v>825</v>
      </c>
      <c r="G13" s="23">
        <f t="shared" si="1"/>
        <v>1100</v>
      </c>
      <c r="H13" s="23">
        <f t="shared" si="2"/>
        <v>1375</v>
      </c>
      <c r="I13" s="23">
        <f t="shared" si="3"/>
        <v>1650</v>
      </c>
      <c r="J13" s="23">
        <f t="shared" si="4"/>
        <v>1925</v>
      </c>
      <c r="K13" s="24">
        <f t="shared" si="5"/>
        <v>2200</v>
      </c>
      <c r="L13" s="24">
        <f t="shared" si="6"/>
        <v>2475</v>
      </c>
      <c r="M13" s="24">
        <f t="shared" si="7"/>
        <v>2750</v>
      </c>
      <c r="N13" s="25">
        <f t="shared" si="8"/>
        <v>3025</v>
      </c>
      <c r="O13" s="25">
        <f t="shared" si="9"/>
        <v>3300</v>
      </c>
      <c r="P13" s="25">
        <f t="shared" si="10"/>
        <v>3575</v>
      </c>
      <c r="Q13" s="25">
        <f t="shared" si="11"/>
        <v>3850</v>
      </c>
    </row>
    <row r="14" spans="1:25" x14ac:dyDescent="0.2">
      <c r="A14" s="1">
        <v>12</v>
      </c>
      <c r="B14" s="56"/>
      <c r="C14" s="12">
        <v>60</v>
      </c>
      <c r="D14" s="16">
        <v>300</v>
      </c>
      <c r="E14" s="19">
        <f t="shared" si="12"/>
        <v>600</v>
      </c>
      <c r="F14" s="22">
        <f t="shared" si="0"/>
        <v>900</v>
      </c>
      <c r="G14" s="23">
        <f t="shared" si="1"/>
        <v>1200</v>
      </c>
      <c r="H14" s="23">
        <f t="shared" si="2"/>
        <v>1500</v>
      </c>
      <c r="I14" s="23">
        <f t="shared" si="3"/>
        <v>1800</v>
      </c>
      <c r="J14" s="24">
        <f t="shared" si="4"/>
        <v>2100</v>
      </c>
      <c r="K14" s="24">
        <f t="shared" si="5"/>
        <v>2400</v>
      </c>
      <c r="L14" s="24">
        <f t="shared" si="6"/>
        <v>2700</v>
      </c>
      <c r="M14" s="25">
        <f t="shared" si="7"/>
        <v>3000</v>
      </c>
      <c r="N14" s="25">
        <f t="shared" si="8"/>
        <v>3300</v>
      </c>
      <c r="O14" s="25">
        <f t="shared" si="9"/>
        <v>3600</v>
      </c>
      <c r="P14" s="25">
        <f t="shared" si="10"/>
        <v>3900</v>
      </c>
      <c r="Q14" s="26">
        <f t="shared" si="11"/>
        <v>4200</v>
      </c>
    </row>
    <row r="15" spans="1:25" x14ac:dyDescent="0.2">
      <c r="A15" s="1">
        <v>13</v>
      </c>
      <c r="B15" s="56"/>
      <c r="C15" s="12">
        <v>65</v>
      </c>
      <c r="D15" s="16">
        <v>325</v>
      </c>
      <c r="E15" s="19">
        <f t="shared" si="12"/>
        <v>650</v>
      </c>
      <c r="F15" s="22">
        <f t="shared" si="0"/>
        <v>975</v>
      </c>
      <c r="G15" s="23">
        <f t="shared" si="1"/>
        <v>1300</v>
      </c>
      <c r="H15" s="23">
        <f t="shared" si="2"/>
        <v>1625</v>
      </c>
      <c r="I15" s="23">
        <f t="shared" si="3"/>
        <v>1950</v>
      </c>
      <c r="J15" s="24">
        <f t="shared" si="4"/>
        <v>2275</v>
      </c>
      <c r="K15" s="24">
        <f t="shared" si="5"/>
        <v>2600</v>
      </c>
      <c r="L15" s="24">
        <f t="shared" si="6"/>
        <v>2925</v>
      </c>
      <c r="M15" s="25">
        <f t="shared" si="7"/>
        <v>3250</v>
      </c>
      <c r="N15" s="25">
        <f t="shared" si="8"/>
        <v>3575</v>
      </c>
      <c r="O15" s="25">
        <f t="shared" si="9"/>
        <v>3900</v>
      </c>
      <c r="P15" s="26">
        <f t="shared" si="10"/>
        <v>4225</v>
      </c>
      <c r="Q15" s="26">
        <f t="shared" si="11"/>
        <v>4550</v>
      </c>
    </row>
    <row r="16" spans="1:25" x14ac:dyDescent="0.2">
      <c r="A16" s="1">
        <v>14</v>
      </c>
      <c r="B16" s="56"/>
      <c r="C16" s="12">
        <v>70</v>
      </c>
      <c r="D16" s="16">
        <v>350</v>
      </c>
      <c r="E16" s="20">
        <f t="shared" si="12"/>
        <v>700</v>
      </c>
      <c r="F16" s="23">
        <f t="shared" si="0"/>
        <v>1050</v>
      </c>
      <c r="G16" s="23">
        <f t="shared" si="1"/>
        <v>1400</v>
      </c>
      <c r="H16" s="23">
        <f t="shared" si="2"/>
        <v>1750</v>
      </c>
      <c r="I16" s="24">
        <f t="shared" si="3"/>
        <v>2100</v>
      </c>
      <c r="J16" s="24">
        <f t="shared" si="4"/>
        <v>2450</v>
      </c>
      <c r="K16" s="24">
        <f t="shared" si="5"/>
        <v>2800</v>
      </c>
      <c r="L16" s="25">
        <f t="shared" si="6"/>
        <v>3150</v>
      </c>
      <c r="M16" s="25">
        <f t="shared" si="7"/>
        <v>3500</v>
      </c>
      <c r="N16" s="25">
        <f t="shared" si="8"/>
        <v>3850</v>
      </c>
      <c r="O16" s="26">
        <f t="shared" si="9"/>
        <v>4200</v>
      </c>
      <c r="P16" s="26">
        <f t="shared" si="10"/>
        <v>4550</v>
      </c>
      <c r="Q16" s="26">
        <f t="shared" si="11"/>
        <v>4900</v>
      </c>
    </row>
    <row r="17" spans="1:17" x14ac:dyDescent="0.2">
      <c r="A17" s="1">
        <v>15</v>
      </c>
      <c r="B17" s="56"/>
      <c r="C17" s="12">
        <v>75</v>
      </c>
      <c r="D17" s="16">
        <v>375</v>
      </c>
      <c r="E17" s="20">
        <f t="shared" si="12"/>
        <v>750</v>
      </c>
      <c r="F17" s="23">
        <f t="shared" si="0"/>
        <v>1125</v>
      </c>
      <c r="G17" s="23">
        <f t="shared" si="1"/>
        <v>1500</v>
      </c>
      <c r="H17" s="23">
        <f t="shared" si="2"/>
        <v>1875</v>
      </c>
      <c r="I17" s="24">
        <f t="shared" si="3"/>
        <v>2250</v>
      </c>
      <c r="J17" s="24">
        <f t="shared" si="4"/>
        <v>2625</v>
      </c>
      <c r="K17" s="25">
        <f t="shared" si="5"/>
        <v>3000</v>
      </c>
      <c r="L17" s="25">
        <f t="shared" si="6"/>
        <v>3375</v>
      </c>
      <c r="M17" s="25">
        <f t="shared" si="7"/>
        <v>3750</v>
      </c>
      <c r="N17" s="26">
        <f t="shared" si="8"/>
        <v>4125</v>
      </c>
      <c r="O17" s="26">
        <f t="shared" si="9"/>
        <v>4500</v>
      </c>
      <c r="P17" s="26">
        <f t="shared" si="10"/>
        <v>4875</v>
      </c>
      <c r="Q17" s="27">
        <f t="shared" si="11"/>
        <v>5250</v>
      </c>
    </row>
    <row r="18" spans="1:17" x14ac:dyDescent="0.2">
      <c r="A18" s="1">
        <v>16</v>
      </c>
      <c r="B18" s="56"/>
      <c r="C18" s="12">
        <v>80</v>
      </c>
      <c r="D18" s="17">
        <v>400</v>
      </c>
      <c r="E18" s="21">
        <f t="shared" si="12"/>
        <v>800</v>
      </c>
      <c r="F18" s="23">
        <f t="shared" si="0"/>
        <v>1200</v>
      </c>
      <c r="G18" s="23">
        <f t="shared" si="1"/>
        <v>1600</v>
      </c>
      <c r="H18" s="24">
        <f t="shared" si="2"/>
        <v>2000</v>
      </c>
      <c r="I18" s="24">
        <f t="shared" si="3"/>
        <v>2400</v>
      </c>
      <c r="J18" s="24">
        <f t="shared" si="4"/>
        <v>2800</v>
      </c>
      <c r="K18" s="25">
        <f t="shared" si="5"/>
        <v>3200</v>
      </c>
      <c r="L18" s="25">
        <f t="shared" si="6"/>
        <v>3600</v>
      </c>
      <c r="M18" s="26">
        <f t="shared" si="7"/>
        <v>4000</v>
      </c>
      <c r="N18" s="26">
        <f t="shared" si="8"/>
        <v>4400</v>
      </c>
      <c r="O18" s="26">
        <f t="shared" si="9"/>
        <v>4800</v>
      </c>
      <c r="P18" s="27">
        <f t="shared" si="10"/>
        <v>5200</v>
      </c>
      <c r="Q18" s="27">
        <f t="shared" si="11"/>
        <v>5600</v>
      </c>
    </row>
    <row r="19" spans="1:17" x14ac:dyDescent="0.2">
      <c r="A19" s="1">
        <v>17</v>
      </c>
      <c r="B19" s="56"/>
      <c r="C19" s="12">
        <v>85</v>
      </c>
      <c r="D19" s="17">
        <v>425</v>
      </c>
      <c r="E19" s="21">
        <f t="shared" si="12"/>
        <v>850</v>
      </c>
      <c r="F19" s="23">
        <f t="shared" si="0"/>
        <v>1275</v>
      </c>
      <c r="G19" s="23">
        <f t="shared" si="1"/>
        <v>1700</v>
      </c>
      <c r="H19" s="24">
        <f t="shared" si="2"/>
        <v>2125</v>
      </c>
      <c r="I19" s="24">
        <f t="shared" si="3"/>
        <v>2550</v>
      </c>
      <c r="J19" s="24">
        <f t="shared" si="4"/>
        <v>2975</v>
      </c>
      <c r="K19" s="25">
        <f t="shared" si="5"/>
        <v>3400</v>
      </c>
      <c r="L19" s="25">
        <f t="shared" si="6"/>
        <v>3825</v>
      </c>
      <c r="M19" s="26">
        <f t="shared" si="7"/>
        <v>4250</v>
      </c>
      <c r="N19" s="26">
        <f t="shared" si="8"/>
        <v>4675</v>
      </c>
      <c r="O19" s="27">
        <f t="shared" si="9"/>
        <v>5100</v>
      </c>
      <c r="P19" s="27">
        <f t="shared" si="10"/>
        <v>5525</v>
      </c>
      <c r="Q19" s="27">
        <f t="shared" si="11"/>
        <v>5950</v>
      </c>
    </row>
    <row r="20" spans="1:17" x14ac:dyDescent="0.2">
      <c r="A20" s="1">
        <v>18</v>
      </c>
      <c r="B20" s="56"/>
      <c r="C20" s="12">
        <v>90</v>
      </c>
      <c r="D20" s="17">
        <v>450</v>
      </c>
      <c r="E20" s="22">
        <f t="shared" si="12"/>
        <v>900</v>
      </c>
      <c r="F20" s="23">
        <f t="shared" si="0"/>
        <v>1350</v>
      </c>
      <c r="G20" s="23">
        <f t="shared" si="1"/>
        <v>1800</v>
      </c>
      <c r="H20" s="24">
        <f t="shared" si="2"/>
        <v>2250</v>
      </c>
      <c r="I20" s="24">
        <f t="shared" si="3"/>
        <v>2700</v>
      </c>
      <c r="J20" s="25">
        <f t="shared" si="4"/>
        <v>3150</v>
      </c>
      <c r="K20" s="25">
        <f t="shared" si="5"/>
        <v>3600</v>
      </c>
      <c r="L20" s="26">
        <f t="shared" si="6"/>
        <v>4050</v>
      </c>
      <c r="M20" s="26">
        <f t="shared" si="7"/>
        <v>4500</v>
      </c>
      <c r="N20" s="26">
        <f t="shared" si="8"/>
        <v>4950</v>
      </c>
      <c r="O20" s="27">
        <f t="shared" si="9"/>
        <v>5400</v>
      </c>
      <c r="P20" s="27">
        <f t="shared" si="10"/>
        <v>5850</v>
      </c>
      <c r="Q20" s="28">
        <f t="shared" si="11"/>
        <v>6300</v>
      </c>
    </row>
    <row r="21" spans="1:17" x14ac:dyDescent="0.2">
      <c r="A21" s="1">
        <v>19</v>
      </c>
      <c r="B21" s="56"/>
      <c r="C21" s="12">
        <v>95</v>
      </c>
      <c r="D21" s="17">
        <v>475</v>
      </c>
      <c r="E21" s="22">
        <f t="shared" si="12"/>
        <v>950</v>
      </c>
      <c r="F21" s="23">
        <f t="shared" si="0"/>
        <v>1425</v>
      </c>
      <c r="G21" s="23">
        <f t="shared" si="1"/>
        <v>1900</v>
      </c>
      <c r="H21" s="24">
        <f t="shared" si="2"/>
        <v>2375</v>
      </c>
      <c r="I21" s="24">
        <f t="shared" si="3"/>
        <v>2850</v>
      </c>
      <c r="J21" s="25">
        <f t="shared" si="4"/>
        <v>3325</v>
      </c>
      <c r="K21" s="25">
        <f t="shared" si="5"/>
        <v>3800</v>
      </c>
      <c r="L21" s="26">
        <f t="shared" si="6"/>
        <v>4275</v>
      </c>
      <c r="M21" s="26">
        <f t="shared" si="7"/>
        <v>4750</v>
      </c>
      <c r="N21" s="27">
        <f t="shared" si="8"/>
        <v>5225</v>
      </c>
      <c r="O21" s="27">
        <f t="shared" si="9"/>
        <v>5700</v>
      </c>
      <c r="P21" s="28">
        <f t="shared" si="10"/>
        <v>6175</v>
      </c>
      <c r="Q21" s="28">
        <f t="shared" si="11"/>
        <v>6650</v>
      </c>
    </row>
    <row r="22" spans="1:17" x14ac:dyDescent="0.2">
      <c r="A22" s="1">
        <v>20</v>
      </c>
      <c r="B22" s="56"/>
      <c r="C22" s="12">
        <v>100</v>
      </c>
      <c r="D22" s="18">
        <v>500</v>
      </c>
      <c r="E22" s="23">
        <f t="shared" si="12"/>
        <v>1000</v>
      </c>
      <c r="F22" s="23">
        <f t="shared" si="0"/>
        <v>1500</v>
      </c>
      <c r="G22" s="24">
        <f t="shared" si="1"/>
        <v>2000</v>
      </c>
      <c r="H22" s="24">
        <f t="shared" si="2"/>
        <v>2500</v>
      </c>
      <c r="I22" s="25">
        <f t="shared" si="3"/>
        <v>3000</v>
      </c>
      <c r="J22" s="25">
        <f t="shared" si="4"/>
        <v>3500</v>
      </c>
      <c r="K22" s="26">
        <f t="shared" si="5"/>
        <v>4000</v>
      </c>
      <c r="L22" s="26">
        <f t="shared" si="6"/>
        <v>4500</v>
      </c>
      <c r="M22" s="27">
        <f t="shared" si="7"/>
        <v>5000</v>
      </c>
      <c r="N22" s="27">
        <f t="shared" si="8"/>
        <v>5500</v>
      </c>
      <c r="O22" s="28">
        <f t="shared" si="9"/>
        <v>6000</v>
      </c>
      <c r="P22" s="28">
        <f t="shared" si="10"/>
        <v>6500</v>
      </c>
      <c r="Q22" s="29">
        <f t="shared" si="11"/>
        <v>7000</v>
      </c>
    </row>
    <row r="23" spans="1:17" x14ac:dyDescent="0.2">
      <c r="A23" s="1">
        <v>21</v>
      </c>
      <c r="B23" s="56"/>
      <c r="C23" s="12">
        <v>105</v>
      </c>
      <c r="D23" s="18">
        <v>525</v>
      </c>
      <c r="E23" s="23">
        <f t="shared" si="12"/>
        <v>1050</v>
      </c>
      <c r="F23" s="23">
        <f t="shared" si="0"/>
        <v>1575</v>
      </c>
      <c r="G23" s="24">
        <f t="shared" si="1"/>
        <v>2100</v>
      </c>
      <c r="H23" s="24">
        <f t="shared" si="2"/>
        <v>2625</v>
      </c>
      <c r="I23" s="25">
        <f t="shared" si="3"/>
        <v>3150</v>
      </c>
      <c r="J23" s="25">
        <f t="shared" si="4"/>
        <v>3675</v>
      </c>
      <c r="K23" s="26">
        <f t="shared" si="5"/>
        <v>4200</v>
      </c>
      <c r="L23" s="26">
        <f t="shared" si="6"/>
        <v>4725</v>
      </c>
      <c r="M23" s="27">
        <f t="shared" si="7"/>
        <v>5250</v>
      </c>
      <c r="N23" s="27">
        <f t="shared" si="8"/>
        <v>5775</v>
      </c>
      <c r="O23" s="28">
        <f t="shared" si="9"/>
        <v>6300</v>
      </c>
      <c r="P23" s="28">
        <f t="shared" si="10"/>
        <v>6825</v>
      </c>
      <c r="Q23" s="29">
        <f t="shared" si="11"/>
        <v>7350</v>
      </c>
    </row>
    <row r="24" spans="1:17" x14ac:dyDescent="0.2">
      <c r="A24" s="1">
        <v>22</v>
      </c>
      <c r="B24" s="57"/>
      <c r="C24" s="12">
        <v>110</v>
      </c>
      <c r="D24" s="18">
        <v>550</v>
      </c>
      <c r="E24" s="23">
        <f t="shared" si="12"/>
        <v>1100</v>
      </c>
      <c r="F24" s="23">
        <f t="shared" si="0"/>
        <v>1650</v>
      </c>
      <c r="G24" s="24">
        <f t="shared" si="1"/>
        <v>2200</v>
      </c>
      <c r="H24" s="24">
        <f t="shared" si="2"/>
        <v>2750</v>
      </c>
      <c r="I24" s="25">
        <f t="shared" si="3"/>
        <v>3300</v>
      </c>
      <c r="J24" s="25">
        <f t="shared" si="4"/>
        <v>3850</v>
      </c>
      <c r="K24" s="26">
        <f t="shared" si="5"/>
        <v>4400</v>
      </c>
      <c r="L24" s="26">
        <f t="shared" si="6"/>
        <v>4950</v>
      </c>
      <c r="M24" s="27">
        <f t="shared" si="7"/>
        <v>5500</v>
      </c>
      <c r="N24" s="28">
        <f t="shared" si="8"/>
        <v>6050</v>
      </c>
      <c r="O24" s="28">
        <f t="shared" si="9"/>
        <v>6600</v>
      </c>
      <c r="P24" s="29">
        <f t="shared" si="10"/>
        <v>7150</v>
      </c>
      <c r="Q24" s="29">
        <f t="shared" si="11"/>
        <v>7700</v>
      </c>
    </row>
  </sheetData>
  <mergeCells count="3">
    <mergeCell ref="D1:Q1"/>
    <mergeCell ref="B3:B24"/>
    <mergeCell ref="B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Mills</dc:creator>
  <cp:lastModifiedBy>Graham Mills</cp:lastModifiedBy>
  <dcterms:created xsi:type="dcterms:W3CDTF">2024-04-08T18:41:51Z</dcterms:created>
  <dcterms:modified xsi:type="dcterms:W3CDTF">2024-09-30T14:56:45Z</dcterms:modified>
</cp:coreProperties>
</file>